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tions" sheetId="1" r:id="rId1"/>
    <sheet name="Expenses" sheetId="2" r:id="rId2"/>
    <sheet name="Tenant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cols>
    <col min="1" max="1" width="120.83203125" customWidth="1"/>
  </cols>
  <sheetData>
    <row r="1">
      <c r="A1" t="str">
        <v>CAM reconciliation template — CamProof (camproof.pages.dev)</v>
      </c>
    </row>
    <row r="3">
      <c r="A3" t="str">
        <v>1. Expenses sheet: list each recoverable expense with its pool (CAM, TAX or INS). Leave out debt service, depreciation, capital items and anything your leases exclude.</v>
      </c>
    </row>
    <row r="4">
      <c r="A4" t="str">
        <v>2. Tenants sheet: enter the building's rentable area in B1, the CAM admin fee % in B2, then each tenant's RSF and the estimates they paid.</v>
      </c>
    </row>
    <row r="5">
      <c r="A5" t="str">
        <v>3. Charges, totals and balances calculate automatically. Positive balance = tenant owes; negative = credit.</v>
      </c>
    </row>
    <row r="7">
      <c r="A7" t="str">
        <v>This template handles full-year tenants without base years, stops, caps or gross-ups. For those, partial years and printable statements, use camproof.pages.dev.</v>
      </c>
    </row>
    <row r="8">
      <c r="A8" t="str">
        <v>Your leases govern. Review every figure before billing a tenant.</v>
      </c>
    </row>
  </sheetData>
  <ignoredErrors>
    <ignoredError numberStoredAsText="1" sqref="A1:A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34.83203125" customWidth="1"/>
    <col min="2" max="2" width="18.83203125" customWidth="1"/>
    <col min="3" max="3" width="14.83203125" customWidth="1"/>
  </cols>
  <sheetData>
    <row r="1">
      <c r="A1" t="str">
        <v>Account</v>
      </c>
      <c r="B1" t="str">
        <v>Pool (CAM/TAX/INS)</v>
      </c>
      <c r="C1" t="str">
        <v>Amount</v>
      </c>
    </row>
    <row r="2">
      <c r="A2" t="str">
        <v>Landscaping</v>
      </c>
      <c r="B2" t="str">
        <v>CAM</v>
      </c>
      <c r="C2">
        <v>18600</v>
      </c>
    </row>
    <row r="3">
      <c r="A3" t="str">
        <v>Janitorial</v>
      </c>
      <c r="B3" t="str">
        <v>CAM</v>
      </c>
      <c r="C3">
        <v>22800</v>
      </c>
    </row>
    <row r="4">
      <c r="A4" t="str">
        <v>Common area electric</v>
      </c>
      <c r="B4" t="str">
        <v>CAM</v>
      </c>
      <c r="C4">
        <v>13100</v>
      </c>
    </row>
    <row r="5">
      <c r="A5" t="str">
        <v>Parking lot sweeping</v>
      </c>
      <c r="B5" t="str">
        <v>CAM</v>
      </c>
      <c r="C5">
        <v>11500</v>
      </c>
    </row>
    <row r="6">
      <c r="A6" t="str">
        <v>Property management fee</v>
      </c>
      <c r="B6" t="str">
        <v>CAM</v>
      </c>
      <c r="C6">
        <v>24000</v>
      </c>
    </row>
    <row r="7">
      <c r="A7" t="str">
        <v>Real estate taxes</v>
      </c>
      <c r="B7" t="str">
        <v>TAX</v>
      </c>
      <c r="C7">
        <v>67200</v>
      </c>
    </row>
    <row r="8">
      <c r="A8" t="str">
        <v>Property insurance</v>
      </c>
      <c r="B8" t="str">
        <v>INS</v>
      </c>
      <c r="C8">
        <v>15900</v>
      </c>
    </row>
  </sheetData>
  <ignoredErrors>
    <ignoredError numberStoredAsText="1" sqref="A1:C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cols>
    <col min="1" max="1" width="28.83203125" customWidth="1"/>
    <col min="2" max="2" width="10.83203125" customWidth="1"/>
    <col min="3" max="3" width="9.83203125" customWidth="1"/>
    <col min="4" max="4" width="12.83203125" customWidth="1"/>
    <col min="5" max="5" width="11.83203125" customWidth="1"/>
    <col min="6" max="6" width="12.83203125" customWidth="1"/>
    <col min="7" max="7" width="11.83203125" customWidth="1"/>
    <col min="8" max="8" width="13.83203125" customWidth="1"/>
    <col min="9" max="9" width="14.83203125" customWidth="1"/>
    <col min="10" max="10" width="18.83203125" customWidth="1"/>
    <col min="11" max="11" width="18.83203125" customWidth="1"/>
  </cols>
  <sheetData>
    <row r="1">
      <c r="A1" t="str">
        <v>Building rentable area (SF)</v>
      </c>
      <c r="B1">
        <v>24000</v>
      </c>
    </row>
    <row r="2">
      <c r="A2" t="str">
        <v>CAM admin fee %</v>
      </c>
      <c r="B2">
        <v>10</v>
      </c>
    </row>
    <row r="3">
      <c r="A3" t="str">
        <v>Total CAM</v>
      </c>
      <c r="B3" t="e">
        <f>SUMIF(Expenses!B:B,"CAM",Expenses!C:C)</f>
      </c>
    </row>
    <row r="4">
      <c r="A4" t="str">
        <v>Total taxes</v>
      </c>
      <c r="B4" t="e">
        <f>SUMIF(Expenses!B:B,"TAX",Expenses!C:C)</f>
      </c>
    </row>
    <row r="5">
      <c r="A5" t="str">
        <v>Total insurance</v>
      </c>
      <c r="B5" t="e">
        <f>SUMIF(Expenses!B:B,"INS",Expenses!C:C)</f>
      </c>
    </row>
    <row r="7">
      <c r="A7" t="str">
        <v>Tenant</v>
      </c>
      <c r="B7" t="str">
        <v>RSF</v>
      </c>
      <c r="C7" t="str">
        <v>Share %</v>
      </c>
      <c r="D7" t="str">
        <v>CAM share</v>
      </c>
      <c r="E7" t="str">
        <v>Admin fee</v>
      </c>
      <c r="F7" t="str">
        <v>Taxes</v>
      </c>
      <c r="G7" t="str">
        <v>Insurance</v>
      </c>
      <c r="H7" t="str">
        <v>Total charges</v>
      </c>
      <c r="I7" t="str">
        <v>Estimates paid</v>
      </c>
      <c r="J7" t="str">
        <v>Balance due (credit)</v>
      </c>
      <c r="K7" t="str">
        <v>New monthly estimate</v>
      </c>
    </row>
    <row r="8">
      <c r="A8" t="str">
        <v>Harbor Dental Group</v>
      </c>
      <c r="B8">
        <v>6000</v>
      </c>
      <c r="C8" t="e">
        <f>IF(B8="","",B8/$B$1)</f>
      </c>
      <c r="D8" t="e">
        <f>IF(B8="","",ROUND(C8*$B$3,2))</f>
      </c>
      <c r="E8" t="e">
        <f>IF(B8="","",ROUND(D8*$B$2/100,2))</f>
      </c>
      <c r="F8" t="e">
        <f>IF(B8="","",ROUND(C8*$B$4,2))</f>
      </c>
      <c r="G8" t="e">
        <f>IF(B8="","",ROUND(C8*$B$5,2))</f>
      </c>
      <c r="H8" t="e">
        <f>IF(B8="","",D8+E8+F8+G8)</f>
      </c>
      <c r="I8">
        <v>45000</v>
      </c>
      <c r="J8" t="e">
        <f>IF(B8="","",H8-I8)</f>
      </c>
      <c r="K8" t="e">
        <f>IF(B8="","",ROUND(H8*1.03/12,2))</f>
      </c>
    </row>
    <row r="9">
      <c r="A9" t="str">
        <v>Northside Fitness</v>
      </c>
      <c r="B9">
        <v>9000</v>
      </c>
      <c r="C9" t="e">
        <f>IF(B9="","",B9/$B$1)</f>
      </c>
      <c r="D9" t="e">
        <f>IF(B9="","",ROUND(C9*$B$3,2))</f>
      </c>
      <c r="E9" t="e">
        <f>IF(B9="","",ROUND(D9*$B$2/100,2))</f>
      </c>
      <c r="F9" t="e">
        <f>IF(B9="","",ROUND(C9*$B$4,2))</f>
      </c>
      <c r="G9" t="e">
        <f>IF(B9="","",ROUND(C9*$B$5,2))</f>
      </c>
      <c r="H9" t="e">
        <f>IF(B9="","",D9+E9+F9+G9)</f>
      </c>
      <c r="I9">
        <v>69600</v>
      </c>
      <c r="J9" t="e">
        <f>IF(B9="","",H9-I9)</f>
      </c>
      <c r="K9" t="e">
        <f>IF(B9="","",ROUND(H9*1.03/12,2))</f>
      </c>
    </row>
    <row r="10">
      <c r="A10" t="str">
        <v>Brew &amp; Bloom Cafe</v>
      </c>
      <c r="B10">
        <v>2400</v>
      </c>
      <c r="C10" t="e">
        <f>IF(B10="","",B10/$B$1)</f>
      </c>
      <c r="D10" t="e">
        <f>IF(B10="","",ROUND(C10*$B$3,2))</f>
      </c>
      <c r="E10" t="e">
        <f>IF(B10="","",ROUND(D10*$B$2/100,2))</f>
      </c>
      <c r="F10" t="e">
        <f>IF(B10="","",ROUND(C10*$B$4,2))</f>
      </c>
      <c r="G10" t="e">
        <f>IF(B10="","",ROUND(C10*$B$5,2))</f>
      </c>
      <c r="H10" t="e">
        <f>IF(B10="","",D10+E10+F10+G10)</f>
      </c>
      <c r="I10">
        <v>18000</v>
      </c>
      <c r="J10" t="e">
        <f>IF(B10="","",H10-I10)</f>
      </c>
      <c r="K10" t="e">
        <f>IF(B10="","",ROUND(H10*1.03/12,2))</f>
      </c>
    </row>
    <row r="11">
      <c r="A11" t="str">
        <v/>
      </c>
      <c r="B11" t="str">
        <v/>
      </c>
      <c r="C11" t="e">
        <f>IF(B11="","",B11/$B$1)</f>
      </c>
      <c r="D11" t="e">
        <f>IF(B11="","",ROUND(C11*$B$3,2))</f>
      </c>
      <c r="E11" t="e">
        <f>IF(B11="","",ROUND(D11*$B$2/100,2))</f>
      </c>
      <c r="F11" t="e">
        <f>IF(B11="","",ROUND(C11*$B$4,2))</f>
      </c>
      <c r="G11" t="e">
        <f>IF(B11="","",ROUND(C11*$B$5,2))</f>
      </c>
      <c r="H11" t="e">
        <f>IF(B11="","",D11+E11+F11+G11)</f>
      </c>
      <c r="I11" t="str">
        <v/>
      </c>
      <c r="J11" t="e">
        <f>IF(B11="","",H11-I11)</f>
      </c>
      <c r="K11" t="e">
        <f>IF(B11="","",ROUND(H11*1.03/12,2))</f>
      </c>
    </row>
    <row r="12">
      <c r="A12" t="str">
        <v/>
      </c>
      <c r="B12" t="str">
        <v/>
      </c>
      <c r="C12" t="e">
        <f>IF(B12="","",B12/$B$1)</f>
      </c>
      <c r="D12" t="e">
        <f>IF(B12="","",ROUND(C12*$B$3,2))</f>
      </c>
      <c r="E12" t="e">
        <f>IF(B12="","",ROUND(D12*$B$2/100,2))</f>
      </c>
      <c r="F12" t="e">
        <f>IF(B12="","",ROUND(C12*$B$4,2))</f>
      </c>
      <c r="G12" t="e">
        <f>IF(B12="","",ROUND(C12*$B$5,2))</f>
      </c>
      <c r="H12" t="e">
        <f>IF(B12="","",D12+E12+F12+G12)</f>
      </c>
      <c r="I12" t="str">
        <v/>
      </c>
      <c r="J12" t="e">
        <f>IF(B12="","",H12-I12)</f>
      </c>
      <c r="K12" t="e">
        <f>IF(B12="","",ROUND(H12*1.03/12,2))</f>
      </c>
    </row>
    <row r="13">
      <c r="A13" t="str">
        <v/>
      </c>
      <c r="B13" t="str">
        <v/>
      </c>
      <c r="C13" t="e">
        <f>IF(B13="","",B13/$B$1)</f>
      </c>
      <c r="D13" t="e">
        <f>IF(B13="","",ROUND(C13*$B$3,2))</f>
      </c>
      <c r="E13" t="e">
        <f>IF(B13="","",ROUND(D13*$B$2/100,2))</f>
      </c>
      <c r="F13" t="e">
        <f>IF(B13="","",ROUND(C13*$B$4,2))</f>
      </c>
      <c r="G13" t="e">
        <f>IF(B13="","",ROUND(C13*$B$5,2))</f>
      </c>
      <c r="H13" t="e">
        <f>IF(B13="","",D13+E13+F13+G13)</f>
      </c>
      <c r="I13" t="str">
        <v/>
      </c>
      <c r="J13" t="e">
        <f>IF(B13="","",H13-I13)</f>
      </c>
      <c r="K13" t="e">
        <f>IF(B13="","",ROUND(H13*1.03/12,2))</f>
      </c>
    </row>
    <row r="14">
      <c r="A14" t="str">
        <v/>
      </c>
      <c r="B14" t="str">
        <v/>
      </c>
      <c r="C14" t="e">
        <f>IF(B14="","",B14/$B$1)</f>
      </c>
      <c r="D14" t="e">
        <f>IF(B14="","",ROUND(C14*$B$3,2))</f>
      </c>
      <c r="E14" t="e">
        <f>IF(B14="","",ROUND(D14*$B$2/100,2))</f>
      </c>
      <c r="F14" t="e">
        <f>IF(B14="","",ROUND(C14*$B$4,2))</f>
      </c>
      <c r="G14" t="e">
        <f>IF(B14="","",ROUND(C14*$B$5,2))</f>
      </c>
      <c r="H14" t="e">
        <f>IF(B14="","",D14+E14+F14+G14)</f>
      </c>
      <c r="I14" t="str">
        <v/>
      </c>
      <c r="J14" t="e">
        <f>IF(B14="","",H14-I14)</f>
      </c>
      <c r="K14" t="e">
        <f>IF(B14="","",ROUND(H14*1.03/12,2))</f>
      </c>
    </row>
    <row r="15">
      <c r="A15" t="str">
        <v/>
      </c>
      <c r="B15" t="str">
        <v/>
      </c>
      <c r="C15" t="e">
        <f>IF(B15="","",B15/$B$1)</f>
      </c>
      <c r="D15" t="e">
        <f>IF(B15="","",ROUND(C15*$B$3,2))</f>
      </c>
      <c r="E15" t="e">
        <f>IF(B15="","",ROUND(D15*$B$2/100,2))</f>
      </c>
      <c r="F15" t="e">
        <f>IF(B15="","",ROUND(C15*$B$4,2))</f>
      </c>
      <c r="G15" t="e">
        <f>IF(B15="","",ROUND(C15*$B$5,2))</f>
      </c>
      <c r="H15" t="e">
        <f>IF(B15="","",D15+E15+F15+G15)</f>
      </c>
      <c r="I15" t="str">
        <v/>
      </c>
      <c r="J15" t="e">
        <f>IF(B15="","",H15-I15)</f>
      </c>
      <c r="K15" t="e">
        <f>IF(B15="","",ROUND(H15*1.03/12,2))</f>
      </c>
    </row>
  </sheetData>
  <ignoredErrors>
    <ignoredError numberStoredAsText="1" sqref="A1:K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Expenses</vt:lpstr>
      <vt:lpstr>Tenants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